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<sst xmlns="http://schemas.openxmlformats.org/spreadsheetml/2006/main" count="159" uniqueCount="113">
  <si>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</si>
  <si>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</si>
  <si>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</si>
  <si>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</si>
  <si>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</si>
  <si>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</si>
  <si>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</si>
  <si>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</si>
  <si>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</si>
  <si>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</si>
  <si>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</si>
  <si>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</si>
  <si>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</si>
  <si>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</si>
  <si>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</si>
  <si>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</si>
  <si>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</si>
  <si>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</si>
  <si>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</si>
  <si>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</si>
  <si>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</si>
  <si>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</si>
  <si>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</si>
  <si>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</si>
  <si>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</si>
  <si>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</si>
  <si>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</si>
  <si>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</si>
  <si>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</si>
  <si>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</si>
  <si>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</si>
  <si>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</si>
  <si>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</si>
  <si>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</si>
  <si>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</si>
  <si>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</si>
  <si>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</si>
  <si>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</si>
  <si>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</si>
  <si>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</si>
  <si>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</si>
  <si>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</si>
  <si>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</si>
  <si>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</si>
  <si>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</si>
  <si>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</si>
  <si>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</si>
  <si>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</si>
  <si>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</si>
  <si>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</si>
  <si>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</si>
  <si>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</si>
  <si>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</si>
  <si>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</si>
  <si>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</si>
  <si>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</si>
  <si>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</si>
  <si>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</si>
  <si>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</si>
  <si>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</si>
  <si>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</si>
  <si>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</si>
  <si>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</si>
  <si>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</si>
  <si>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</si>
  <si>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</si>
  <si>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</si>
  <si>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</si>
  <si>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</si>
  <si>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</si>
  <si>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</si>
  <si>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</si>
  <si>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</si>
  <si>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</si>
  <si>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</si>
  <si>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</si>
  <si>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</si>
  <si>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</si>
  <si>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</si>
  <si>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</si>
  <si>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</si>
  <si>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</si>
  <si>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</si>
  <si>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</si>
  <si>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</si>
  <si>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</si>
  <si>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</si>
  <si>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</si>
  <si>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</si>
  <si>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</si>
  <si>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</si>
  <si>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</si>
  <si>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</si>
  <si>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</si>
  <si>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</si>
  <si>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</si>
  <si>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</si>
  <si>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</si>
  <si>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</si>
  <si>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</si>
  <si>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</si>
  <si>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</si>
  <si>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</si>
  <si>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</si>
  <si>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</si>
  <si>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</si>
  <si>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</si>
  <si>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</si>
  <si>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</si>
  <si>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</si>
  <si>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</si>
  <si>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</si>
  <si>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02.12.2014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</si>
</sst>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38752.400000000016</c:v>
                </c:pt>
                <c:pt idx="1">
                  <c:v>33488.6</c:v>
                </c:pt>
                <c:pt idx="2">
                  <c:v>1263.5000000000002</c:v>
                </c:pt>
                <c:pt idx="3">
                  <c:v>4000.3000000000175</c:v>
                </c:pt>
              </c:numCache>
            </c:numRef>
          </c:val>
          <c:shape val="box"/>
        </c:ser>
        <c:shape val="box"/>
        <c:axId val="53420259"/>
        <c:axId val="32073684"/>
      </c:bar3DChart>
      <c:catAx>
        <c:axId val="5342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73684"/>
        <c:crosses val="autoZero"/>
        <c:auto val="1"/>
        <c:lblOffset val="100"/>
        <c:tickLblSkip val="1"/>
        <c:noMultiLvlLbl val="0"/>
      </c:catAx>
      <c:valAx>
        <c:axId val="32073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253643.91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15069.699999999999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1588.6100000000843</c:v>
                </c:pt>
              </c:numCache>
            </c:numRef>
          </c:val>
          <c:shape val="box"/>
        </c:ser>
        <c:shape val="box"/>
        <c:axId val="47831573"/>
        <c:axId val="49152166"/>
      </c:bar3DChart>
      <c:catAx>
        <c:axId val="4783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52166"/>
        <c:crosses val="autoZero"/>
        <c:auto val="1"/>
        <c:lblOffset val="100"/>
        <c:tickLblSkip val="1"/>
        <c:noMultiLvlLbl val="0"/>
      </c:catAx>
      <c:valAx>
        <c:axId val="4915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31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178685</c:v>
                </c:pt>
                <c:pt idx="1">
                  <c:v>134320.8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167381.90000000002</c:v>
                </c:pt>
                <c:pt idx="1">
                  <c:v>134115.4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10942.600000000033</c:v>
                </c:pt>
              </c:numCache>
            </c:numRef>
          </c:val>
          <c:shape val="box"/>
        </c:ser>
        <c:shape val="box"/>
        <c:axId val="21902471"/>
        <c:axId val="29269688"/>
      </c:bar3DChart>
      <c:catAx>
        <c:axId val="219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69688"/>
        <c:crosses val="autoZero"/>
        <c:auto val="1"/>
        <c:lblOffset val="100"/>
        <c:tickLblSkip val="1"/>
        <c:noMultiLvlLbl val="0"/>
      </c:catAx>
      <c:valAx>
        <c:axId val="2926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32839.99999999999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5944.499999999989</c:v>
                </c:pt>
              </c:numCache>
            </c:numRef>
          </c:val>
          <c:shape val="box"/>
        </c:ser>
        <c:shape val="box"/>
        <c:axId val="22034489"/>
        <c:axId val="39963146"/>
      </c:bar3DChart>
      <c:catAx>
        <c:axId val="2203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63146"/>
        <c:crosses val="autoZero"/>
        <c:auto val="1"/>
        <c:lblOffset val="100"/>
        <c:tickLblSkip val="1"/>
        <c:noMultiLvlLbl val="0"/>
      </c:catAx>
      <c:valAx>
        <c:axId val="3996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10502.200000000003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3004.1000000000035</c:v>
                </c:pt>
              </c:numCache>
            </c:numRef>
          </c:val>
          <c:shape val="box"/>
        </c:ser>
        <c:shape val="box"/>
        <c:axId val="15789355"/>
        <c:axId val="3869340"/>
      </c:bar3DChart>
      <c:catAx>
        <c:axId val="1578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340"/>
        <c:crosses val="autoZero"/>
        <c:auto val="1"/>
        <c:lblOffset val="100"/>
        <c:tickLblSkip val="2"/>
        <c:noMultiLvlLbl val="0"/>
      </c:catAx>
      <c:valAx>
        <c:axId val="3869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9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44981085"/>
        <c:axId val="19589230"/>
      </c:bar3DChart>
      <c:catAx>
        <c:axId val="4498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9230"/>
        <c:crosses val="autoZero"/>
        <c:auto val="1"/>
        <c:lblOffset val="100"/>
        <c:tickLblSkip val="1"/>
        <c:noMultiLvlLbl val="0"/>
      </c:catAx>
      <c:valAx>
        <c:axId val="19589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1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33047.8</c:v>
                </c:pt>
              </c:numCache>
            </c:numRef>
          </c:val>
          <c:shape val="box"/>
        </c:ser>
        <c:shape val="box"/>
        <c:axId val="43223759"/>
        <c:axId val="11463552"/>
      </c:bar3DChart>
      <c:catAx>
        <c:axId val="432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63552"/>
        <c:crosses val="autoZero"/>
        <c:auto val="1"/>
        <c:lblOffset val="100"/>
        <c:tickLblSkip val="1"/>
        <c:noMultiLvlLbl val="0"/>
      </c:catAx>
      <c:valAx>
        <c:axId val="1146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178685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253643.91</c:v>
                </c:pt>
                <c:pt idx="1">
                  <c:v>167381.90000000002</c:v>
                </c:pt>
                <c:pt idx="2">
                  <c:v>32839.99999999999</c:v>
                </c:pt>
                <c:pt idx="3">
                  <c:v>10502.200000000003</c:v>
                </c:pt>
                <c:pt idx="4">
                  <c:v>2818.3000000000006</c:v>
                </c:pt>
                <c:pt idx="5">
                  <c:v>38752.400000000016</c:v>
                </c:pt>
                <c:pt idx="6">
                  <c:v>33047.8</c:v>
                </c:pt>
              </c:numCache>
            </c:numRef>
          </c:val>
          <c:shape val="box"/>
        </c:ser>
        <c:shape val="box"/>
        <c:axId val="56132481"/>
        <c:axId val="50437074"/>
      </c:bar3DChart>
      <c:catAx>
        <c:axId val="56132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37074"/>
        <c:crosses val="autoZero"/>
        <c:auto val="1"/>
        <c:lblOffset val="100"/>
        <c:tickLblSkip val="1"/>
        <c:noMultiLvlLbl val="0"/>
      </c:catAx>
      <c:valAx>
        <c:axId val="50437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2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430984.3</c:v>
                </c:pt>
                <c:pt idx="1">
                  <c:v>64669</c:v>
                </c:pt>
                <c:pt idx="2">
                  <c:v>20514.600000000002</c:v>
                </c:pt>
                <c:pt idx="3">
                  <c:v>8561.3</c:v>
                </c:pt>
                <c:pt idx="4">
                  <c:v>7976.8</c:v>
                </c:pt>
                <c:pt idx="5">
                  <c:v>91453.79999999993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420156.8</c:v>
                </c:pt>
                <c:pt idx="1">
                  <c:v>39859.6</c:v>
                </c:pt>
                <c:pt idx="2">
                  <c:v>18073.600000000002</c:v>
                </c:pt>
                <c:pt idx="3">
                  <c:v>6686.200000000001</c:v>
                </c:pt>
                <c:pt idx="4">
                  <c:v>6039.499999999998</c:v>
                </c:pt>
                <c:pt idx="5">
                  <c:v>72178.71000000015</c:v>
                </c:pt>
              </c:numCache>
            </c:numRef>
          </c:val>
          <c:shape val="box"/>
        </c:ser>
        <c:shape val="box"/>
        <c:axId val="58871155"/>
        <c:axId val="3834212"/>
      </c:bar3DChart>
      <c:catAx>
        <c:axId val="58871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4212"/>
        <c:crosses val="autoZero"/>
        <c:auto val="1"/>
        <c:lblOffset val="100"/>
        <c:tickLblSkip val="1"/>
        <c:noMultiLvlLbl val="0"/>
      </c:catAx>
      <c:valAx>
        <c:axId val="3834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71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4" sqref="D154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71.2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</f>
        <v>253663.81</v>
      </c>
      <c r="E6" s="3">
        <f>D6/D137*100</f>
        <v>45.04789672405341</v>
      </c>
      <c r="F6" s="3" t="e">
        <f>D6/B6*100</f>
        <v>#DIV/0!</v>
      </c>
      <c r="G6" s="3">
        <f aca="true" t="shared" si="0" ref="G6:G41">D6/C6*100</f>
        <v>92.15827544614311</v>
      </c>
      <c r="H6" s="3">
        <f>B6-D6</f>
        <v>-253663.81</v>
      </c>
      <c r="I6" s="3">
        <f aca="true" t="shared" si="1" ref="I6:I41">C6-D6</f>
        <v>21584.190000000002</v>
      </c>
    </row>
    <row r="7" spans="1:9" ht="18">
      <c r="A7" s="29" t="s">
        <v>3</v>
      </c>
      <c r="B7" s="49"/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83.7706411490074</v>
      </c>
      <c r="F7" s="1" t="e">
        <f>D7/B7*100</f>
        <v>#DIV/0!</v>
      </c>
      <c r="G7" s="1">
        <f t="shared" si="0"/>
        <v>98.32665547185925</v>
      </c>
      <c r="H7" s="1">
        <f>B7-D7</f>
        <v>-212495.79999999993</v>
      </c>
      <c r="I7" s="1">
        <f t="shared" si="1"/>
        <v>3616.3000000000757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0.012063210751269563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</f>
        <v>15069.699999999999</v>
      </c>
      <c r="E9" s="1">
        <f>D9/D6*100</f>
        <v>5.940815916941403</v>
      </c>
      <c r="F9" s="1" t="e">
        <f aca="true" t="shared" si="3" ref="F9:F39">D9/B9*100</f>
        <v>#DIV/0!</v>
      </c>
      <c r="G9" s="1">
        <f t="shared" si="0"/>
        <v>88.10783631611872</v>
      </c>
      <c r="H9" s="1">
        <f t="shared" si="2"/>
        <v>-15069.699999999999</v>
      </c>
      <c r="I9" s="1">
        <f t="shared" si="1"/>
        <v>2034.0000000000018</v>
      </c>
    </row>
    <row r="10" spans="1:9" ht="18">
      <c r="A10" s="29" t="s">
        <v>0</v>
      </c>
      <c r="B10" s="49"/>
      <c r="C10" s="50">
        <f>39445.5+0.9+5.6</f>
        <v>39452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</f>
        <v>24250.199999999993</v>
      </c>
      <c r="E10" s="1">
        <f>D10/D6*100</f>
        <v>9.559976253609056</v>
      </c>
      <c r="F10" s="1" t="e">
        <f t="shared" si="3"/>
        <v>#DIV/0!</v>
      </c>
      <c r="G10" s="1">
        <f t="shared" si="0"/>
        <v>61.46760620500861</v>
      </c>
      <c r="H10" s="1">
        <f t="shared" si="2"/>
        <v>-24250.199999999993</v>
      </c>
      <c r="I10" s="1">
        <f t="shared" si="1"/>
        <v>15201.800000000007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</f>
        <v>209</v>
      </c>
      <c r="E11" s="1">
        <f>D11/D6*100</f>
        <v>0.08239251787631827</v>
      </c>
      <c r="F11" s="1" t="e">
        <f t="shared" si="3"/>
        <v>#DIV/0!</v>
      </c>
      <c r="G11" s="1">
        <f t="shared" si="0"/>
        <v>82.3807646826961</v>
      </c>
      <c r="H11" s="1">
        <f t="shared" si="2"/>
        <v>-209</v>
      </c>
      <c r="I11" s="1">
        <f t="shared" si="1"/>
        <v>44.70000000000002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2281.8999999999915</v>
      </c>
      <c r="D12" s="50">
        <f>D6-D7-D8-D9-D10-D11</f>
        <v>1608.5100000000784</v>
      </c>
      <c r="E12" s="1">
        <f>D12/D6*100</f>
        <v>0.6341109518145606</v>
      </c>
      <c r="F12" s="1" t="e">
        <f t="shared" si="3"/>
        <v>#DIV/0!</v>
      </c>
      <c r="G12" s="1">
        <f t="shared" si="0"/>
        <v>70.4899425917036</v>
      </c>
      <c r="H12" s="1">
        <f t="shared" si="2"/>
        <v>-1608.5100000000784</v>
      </c>
      <c r="I12" s="1">
        <f t="shared" si="1"/>
        <v>673.389999999913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</f>
        <v>178685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</f>
        <v>167381.90000000002</v>
      </c>
      <c r="E17" s="3">
        <f>D17/D137*100</f>
        <v>29.72518052407963</v>
      </c>
      <c r="F17" s="3" t="e">
        <f>D17/B17*100</f>
        <v>#DIV/0!</v>
      </c>
      <c r="G17" s="3">
        <f t="shared" si="0"/>
        <v>93.67428715337047</v>
      </c>
      <c r="H17" s="3">
        <f>B17-D17</f>
        <v>-167381.90000000002</v>
      </c>
      <c r="I17" s="3">
        <f t="shared" si="1"/>
        <v>11303.099999999977</v>
      </c>
    </row>
    <row r="18" spans="1:9" ht="18">
      <c r="A18" s="29" t="s">
        <v>5</v>
      </c>
      <c r="B18" s="49"/>
      <c r="C18" s="50">
        <f>133077.8+325.7+739.4+177.9</f>
        <v>134320.8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80.1253899017755</v>
      </c>
      <c r="F18" s="1" t="e">
        <f t="shared" si="3"/>
        <v>#DIV/0!</v>
      </c>
      <c r="G18" s="1">
        <f t="shared" si="0"/>
        <v>99.84708250695351</v>
      </c>
      <c r="H18" s="1">
        <f t="shared" si="2"/>
        <v>-134115.4</v>
      </c>
      <c r="I18" s="1">
        <f t="shared" si="1"/>
        <v>205.39999999999418</v>
      </c>
    </row>
    <row r="19" spans="1:9" ht="18">
      <c r="A19" s="29" t="s">
        <v>2</v>
      </c>
      <c r="B19" s="49"/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3.585274154493405</v>
      </c>
      <c r="F19" s="1" t="e">
        <f t="shared" si="3"/>
        <v>#DIV/0!</v>
      </c>
      <c r="G19" s="1">
        <f t="shared" si="0"/>
        <v>76.43252881614974</v>
      </c>
      <c r="H19" s="1">
        <f t="shared" si="2"/>
        <v>-6001.099999999998</v>
      </c>
      <c r="I19" s="1">
        <f t="shared" si="1"/>
        <v>1850.4000000000024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</f>
        <v>2573.8</v>
      </c>
      <c r="E20" s="1">
        <f>D20/D17*100</f>
        <v>1.5376811949201197</v>
      </c>
      <c r="F20" s="1" t="e">
        <f t="shared" si="3"/>
        <v>#DIV/0!</v>
      </c>
      <c r="G20" s="1">
        <f t="shared" si="0"/>
        <v>90.73538743566242</v>
      </c>
      <c r="H20" s="1">
        <f t="shared" si="2"/>
        <v>-2573.8</v>
      </c>
      <c r="I20" s="1">
        <f t="shared" si="1"/>
        <v>262.7999999999997</v>
      </c>
    </row>
    <row r="21" spans="1:9" ht="18">
      <c r="A21" s="29" t="s">
        <v>0</v>
      </c>
      <c r="B21" s="49"/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</f>
        <v>12479.199999999999</v>
      </c>
      <c r="E21" s="1">
        <f>D21/D17*100</f>
        <v>7.455525358476632</v>
      </c>
      <c r="F21" s="1" t="e">
        <f t="shared" si="3"/>
        <v>#DIV/0!</v>
      </c>
      <c r="G21" s="1">
        <f t="shared" si="0"/>
        <v>64.47999338624338</v>
      </c>
      <c r="H21" s="1">
        <f t="shared" si="2"/>
        <v>-12479.199999999999</v>
      </c>
      <c r="I21" s="1">
        <f t="shared" si="1"/>
        <v>6874.4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</f>
        <v>1269.7999999999997</v>
      </c>
      <c r="E22" s="1">
        <f>D22/D17*100</f>
        <v>0.7586244390821226</v>
      </c>
      <c r="F22" s="1" t="e">
        <f t="shared" si="3"/>
        <v>#DIV/0!</v>
      </c>
      <c r="G22" s="1">
        <f t="shared" si="0"/>
        <v>90.47381546134662</v>
      </c>
      <c r="H22" s="1">
        <f t="shared" si="2"/>
        <v>-1269.7999999999997</v>
      </c>
      <c r="I22" s="1">
        <f t="shared" si="1"/>
        <v>133.70000000000027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12919.000000000015</v>
      </c>
      <c r="D23" s="50">
        <f>D17-D18-D19-D20-D21-D22</f>
        <v>10942.600000000033</v>
      </c>
      <c r="E23" s="1">
        <f>D23/D17*100</f>
        <v>6.537504951252215</v>
      </c>
      <c r="F23" s="1" t="e">
        <f t="shared" si="3"/>
        <v>#DIV/0!</v>
      </c>
      <c r="G23" s="1">
        <f t="shared" si="0"/>
        <v>84.70160229119918</v>
      </c>
      <c r="H23" s="1">
        <f t="shared" si="2"/>
        <v>-10942.600000000033</v>
      </c>
      <c r="I23" s="1">
        <f t="shared" si="1"/>
        <v>1976.3999999999814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</f>
        <v>32919.99999999999</v>
      </c>
      <c r="E31" s="3">
        <f>D31/D137*100</f>
        <v>5.846229149344709</v>
      </c>
      <c r="F31" s="3" t="e">
        <f>D31/B31*100</f>
        <v>#DIV/0!</v>
      </c>
      <c r="G31" s="3">
        <f t="shared" si="0"/>
        <v>89.63847810637351</v>
      </c>
      <c r="H31" s="3">
        <f t="shared" si="2"/>
        <v>-32919.99999999999</v>
      </c>
      <c r="I31" s="3">
        <f t="shared" si="1"/>
        <v>3805.30000000001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78.01549210206564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</f>
        <v>823.0999999999998</v>
      </c>
      <c r="E34" s="1">
        <f>D34/D31*100</f>
        <v>2.500303766707169</v>
      </c>
      <c r="F34" s="1" t="e">
        <f t="shared" si="3"/>
        <v>#DIV/0!</v>
      </c>
      <c r="G34" s="1">
        <f t="shared" si="0"/>
        <v>47.11775144541758</v>
      </c>
      <c r="H34" s="1">
        <f t="shared" si="2"/>
        <v>-823.0999999999998</v>
      </c>
      <c r="I34" s="1">
        <f t="shared" si="1"/>
        <v>923.8000000000003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1.1084447144592955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0.0753341433778858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6569.400000000003</v>
      </c>
      <c r="D37" s="49">
        <f>D31-D32-D34-D35-D33-D36</f>
        <v>6024.499999999989</v>
      </c>
      <c r="E37" s="1">
        <f>D37/D31*100</f>
        <v>18.300425273390008</v>
      </c>
      <c r="F37" s="1" t="e">
        <f t="shared" si="3"/>
        <v>#DIV/0!</v>
      </c>
      <c r="G37" s="1">
        <f t="shared" si="0"/>
        <v>91.70548299692493</v>
      </c>
      <c r="H37" s="1">
        <f>B37-D37</f>
        <v>-6024.499999999989</v>
      </c>
      <c r="I37" s="1">
        <f t="shared" si="1"/>
        <v>544.9000000000142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</f>
        <v>829.4000000000002</v>
      </c>
      <c r="D41" s="54">
        <f>39.9+10-0.1+63.8+32.1+23.9+51.2+20.3+38.8+26.2+1.3+95+24+3.6+45.4+22.4+25.7+10+0.1</f>
        <v>533.6</v>
      </c>
      <c r="E41" s="3">
        <f>D41/D137*100</f>
        <v>0.09476147855681463</v>
      </c>
      <c r="F41" s="3" t="e">
        <f>D41/B41*100</f>
        <v>#DIV/0!</v>
      </c>
      <c r="G41" s="3">
        <f t="shared" si="0"/>
        <v>64.33566433566432</v>
      </c>
      <c r="H41" s="3">
        <f t="shared" si="2"/>
        <v>-533.6</v>
      </c>
      <c r="I41" s="3">
        <f t="shared" si="1"/>
        <v>295.8000000000002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</f>
        <v>5334.100000000001</v>
      </c>
      <c r="E43" s="3">
        <f>D43/D137*100</f>
        <v>0.9472773665103167</v>
      </c>
      <c r="F43" s="3" t="e">
        <f>D43/B43*100</f>
        <v>#DIV/0!</v>
      </c>
      <c r="G43" s="3">
        <f aca="true" t="shared" si="4" ref="G43:G73">D43/C43*100</f>
        <v>87.36978313568763</v>
      </c>
      <c r="H43" s="3">
        <f>B43-D43</f>
        <v>-5334.100000000001</v>
      </c>
      <c r="I43" s="3">
        <f aca="true" t="shared" si="5" ref="I43:I74">C43-D43</f>
        <v>771.0999999999985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91.22438649444139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0.01874730507489548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0.5849159183367387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4.518100523049812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194.90000000000214</v>
      </c>
      <c r="E48" s="1">
        <f>D48/D43*100</f>
        <v>3.6538497590971692</v>
      </c>
      <c r="F48" s="1" t="e">
        <f t="shared" si="6"/>
        <v>#DIV/0!</v>
      </c>
      <c r="G48" s="1">
        <f t="shared" si="4"/>
        <v>61.17388575015775</v>
      </c>
      <c r="H48" s="1">
        <f t="shared" si="7"/>
        <v>-194.90000000000214</v>
      </c>
      <c r="I48" s="1">
        <f t="shared" si="5"/>
        <v>123.69999999999709</v>
      </c>
    </row>
    <row r="49" spans="1:9" ht="18.75" thickBot="1">
      <c r="A49" s="28" t="s">
        <v>4</v>
      </c>
      <c r="B49" s="52"/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</f>
        <v>10502.200000000003</v>
      </c>
      <c r="E49" s="3">
        <f>D49/D137*100</f>
        <v>1.8650749627049827</v>
      </c>
      <c r="F49" s="3" t="e">
        <f>D49/B49*100</f>
        <v>#DIV/0!</v>
      </c>
      <c r="G49" s="3">
        <f t="shared" si="4"/>
        <v>86.50763578853729</v>
      </c>
      <c r="H49" s="3">
        <f>B49-D49</f>
        <v>-10502.200000000003</v>
      </c>
      <c r="I49" s="3">
        <f t="shared" si="5"/>
        <v>1637.9999999999964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66.75458475367063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2">
        <f>D51/D49*100</f>
        <v>0.06474833844337376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</f>
        <v>323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1.8672278189331755</v>
      </c>
      <c r="F52" s="1" t="e">
        <f t="shared" si="6"/>
        <v>#DIV/0!</v>
      </c>
      <c r="G52" s="1">
        <f t="shared" si="4"/>
        <v>60.712074303405586</v>
      </c>
      <c r="H52" s="1">
        <f t="shared" si="7"/>
        <v>-196.10000000000002</v>
      </c>
      <c r="I52" s="1">
        <f t="shared" si="5"/>
        <v>126.89999999999998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</f>
        <v>284.4999999999999</v>
      </c>
      <c r="E53" s="1">
        <f>D53/D49*100</f>
        <v>2.708956218697033</v>
      </c>
      <c r="F53" s="1" t="e">
        <f t="shared" si="6"/>
        <v>#DIV/0!</v>
      </c>
      <c r="G53" s="1">
        <f t="shared" si="4"/>
        <v>52.77314041921719</v>
      </c>
      <c r="H53" s="1">
        <f t="shared" si="7"/>
        <v>-284.4999999999999</v>
      </c>
      <c r="I53" s="1">
        <f t="shared" si="5"/>
        <v>254.60000000000014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3633.299999999999</v>
      </c>
      <c r="D54" s="50">
        <f>D49-D50-D53-D52-D51</f>
        <v>3004.1000000000035</v>
      </c>
      <c r="E54" s="1">
        <f>D54/D49*100</f>
        <v>28.604482870255783</v>
      </c>
      <c r="F54" s="1" t="e">
        <f t="shared" si="6"/>
        <v>#DIV/0!</v>
      </c>
      <c r="G54" s="1">
        <f t="shared" si="4"/>
        <v>82.68240993036646</v>
      </c>
      <c r="H54" s="1">
        <f t="shared" si="7"/>
        <v>-3004.1000000000035</v>
      </c>
      <c r="I54" s="1">
        <f>C54-D54</f>
        <v>629.1999999999953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0.5004990161481835</v>
      </c>
      <c r="F56" s="3" t="e">
        <f>D56/B56*100</f>
        <v>#DIV/0!</v>
      </c>
      <c r="G56" s="3">
        <f t="shared" si="4"/>
        <v>90.76650563607087</v>
      </c>
      <c r="H56" s="3">
        <f>B56-D56</f>
        <v>-2818.3000000000006</v>
      </c>
      <c r="I56" s="3">
        <f t="shared" si="5"/>
        <v>286.69999999999936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111.29999999999981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83.46810422282171</v>
      </c>
      <c r="H61" s="1">
        <f t="shared" si="7"/>
        <v>-92.9000000000004</v>
      </c>
      <c r="I61" s="1">
        <f t="shared" si="5"/>
        <v>18.39999999999941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0.00024862456892717476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</f>
        <v>43903.5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</f>
        <v>38756.10000000001</v>
      </c>
      <c r="E87" s="3">
        <f>D87/D137*100</f>
        <v>6.882656182713203</v>
      </c>
      <c r="F87" s="3" t="e">
        <f aca="true" t="shared" si="10" ref="F87:F92">D87/B87*100</f>
        <v>#DIV/0!</v>
      </c>
      <c r="G87" s="3">
        <f t="shared" si="8"/>
        <v>88.2756500051249</v>
      </c>
      <c r="H87" s="3">
        <f aca="true" t="shared" si="11" ref="H87:H92">B87-D87</f>
        <v>-38756.10000000001</v>
      </c>
      <c r="I87" s="3">
        <f t="shared" si="9"/>
        <v>5147.399999999987</v>
      </c>
    </row>
    <row r="88" spans="1:9" ht="18">
      <c r="A88" s="29" t="s">
        <v>3</v>
      </c>
      <c r="B88" s="49"/>
      <c r="C88" s="50">
        <f>38623.9-611.6-765.9-268+22.1-79.5</f>
        <v>36921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+3.5</f>
        <v>33492.1</v>
      </c>
      <c r="E88" s="1">
        <f>D88/D87*100</f>
        <v>86.41762200014962</v>
      </c>
      <c r="F88" s="1" t="e">
        <f t="shared" si="10"/>
        <v>#DIV/0!</v>
      </c>
      <c r="G88" s="1">
        <f t="shared" si="8"/>
        <v>90.71287343246391</v>
      </c>
      <c r="H88" s="1">
        <f t="shared" si="11"/>
        <v>-33492.1</v>
      </c>
      <c r="I88" s="1">
        <f t="shared" si="9"/>
        <v>3428.9000000000015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</f>
        <v>1263.5000000000002</v>
      </c>
      <c r="E89" s="1">
        <f>D89/D87*100</f>
        <v>3.260131953421525</v>
      </c>
      <c r="F89" s="1" t="e">
        <f t="shared" si="10"/>
        <v>#DIV/0!</v>
      </c>
      <c r="G89" s="1">
        <f t="shared" si="8"/>
        <v>63.89057443365698</v>
      </c>
      <c r="H89" s="1">
        <f t="shared" si="11"/>
        <v>-1263.5000000000002</v>
      </c>
      <c r="I89" s="1">
        <f t="shared" si="9"/>
        <v>714.0999999999997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5004.9</v>
      </c>
      <c r="D91" s="50">
        <f>D87-D88-D89-D90</f>
        <v>4000.5000000000146</v>
      </c>
      <c r="E91" s="1">
        <f>D91/D87*100</f>
        <v>10.322246046428853</v>
      </c>
      <c r="F91" s="1" t="e">
        <f t="shared" si="10"/>
        <v>#DIV/0!</v>
      </c>
      <c r="G91" s="1">
        <f>D91/C91*100</f>
        <v>79.93166696637324</v>
      </c>
      <c r="H91" s="1">
        <f t="shared" si="11"/>
        <v>-4000.5000000000146</v>
      </c>
      <c r="I91" s="1">
        <f>C91-D91</f>
        <v>1004.3999999999851</v>
      </c>
    </row>
    <row r="92" spans="1:9" ht="19.5" thickBot="1">
      <c r="A92" s="14" t="s">
        <v>12</v>
      </c>
      <c r="B92" s="61"/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</f>
        <v>33047.8</v>
      </c>
      <c r="E92" s="3">
        <f>D92/D137*100</f>
        <v>5.868925020708206</v>
      </c>
      <c r="F92" s="3" t="e">
        <f t="shared" si="10"/>
        <v>#DIV/0!</v>
      </c>
      <c r="G92" s="3">
        <f>D92/C92*100</f>
        <v>77.04814838992456</v>
      </c>
      <c r="H92" s="3">
        <f t="shared" si="11"/>
        <v>-33047.8</v>
      </c>
      <c r="I92" s="3">
        <f>C92-D92</f>
        <v>9844.599999999999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</f>
        <v>6603.8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</f>
        <v>4868.499999999998</v>
      </c>
      <c r="E98" s="25">
        <f>D98/D137*100</f>
        <v>0.8645919384442501</v>
      </c>
      <c r="F98" s="25" t="e">
        <f>D98/B98*100</f>
        <v>#DIV/0!</v>
      </c>
      <c r="G98" s="25">
        <f aca="true" t="shared" si="12" ref="G98:G135">D98/C98*100</f>
        <v>73.72270510917953</v>
      </c>
      <c r="H98" s="25">
        <f aca="true" t="shared" si="13" ref="H98:H103">B98-D98</f>
        <v>-4868.499999999998</v>
      </c>
      <c r="I98" s="25">
        <f aca="true" t="shared" si="14" ref="I98:I135">C98-D98</f>
        <v>1735.300000000002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0.31221115333264876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3302.1+5.1+16.7+151+216.3+17.4+13.8+53.7+7.6+119.5+15.5+6.4+75+28.9+153.8+9.3+9.1+11.7+14.3+26.2+6.6+3.9+0.2+30.1+4+24.7+24.8+86.2+20.4</f>
        <v>4454.3</v>
      </c>
      <c r="E100" s="1">
        <f>D100/D98*100</f>
        <v>91.49224607168536</v>
      </c>
      <c r="F100" s="1" t="e">
        <f aca="true" t="shared" si="15" ref="F100:F135">D100/B100*100</f>
        <v>#DIV/0!</v>
      </c>
      <c r="G100" s="1">
        <f t="shared" si="12"/>
        <v>72.45591775652288</v>
      </c>
      <c r="H100" s="1">
        <f t="shared" si="13"/>
        <v>-4454.3</v>
      </c>
      <c r="I100" s="1">
        <f t="shared" si="14"/>
        <v>1693.2999999999993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4.948135976173361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398.9999999999982</v>
      </c>
      <c r="E102" s="97">
        <f>D102/D98*100</f>
        <v>8.195542774981993</v>
      </c>
      <c r="F102" s="97" t="e">
        <f t="shared" si="15"/>
        <v>#DIV/0!</v>
      </c>
      <c r="G102" s="97">
        <f t="shared" si="12"/>
        <v>90.47619047618987</v>
      </c>
      <c r="H102" s="97">
        <f>B102-D102</f>
        <v>-398.9999999999982</v>
      </c>
      <c r="I102" s="97">
        <f t="shared" si="14"/>
        <v>42.00000000000273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17171.699999999997</v>
      </c>
      <c r="D103" s="94">
        <f>SUM(D104:D134)-D111-D115+D135-D130-D131-D105-D108-D118-D119</f>
        <v>13270.299999999997</v>
      </c>
      <c r="E103" s="95">
        <f>D103/D137*100</f>
        <v>2.356659012167348</v>
      </c>
      <c r="F103" s="95" t="e">
        <f>D103/B103*100</f>
        <v>#DIV/0!</v>
      </c>
      <c r="G103" s="95">
        <f t="shared" si="12"/>
        <v>77.2800596330008</v>
      </c>
      <c r="H103" s="95">
        <f t="shared" si="13"/>
        <v>-13270.299999999997</v>
      </c>
      <c r="I103" s="95">
        <f t="shared" si="14"/>
        <v>3901.3999999999996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5.507034505625346</v>
      </c>
      <c r="F104" s="6" t="e">
        <f t="shared" si="15"/>
        <v>#DIV/0!</v>
      </c>
      <c r="G104" s="6">
        <f t="shared" si="12"/>
        <v>49.7176678685625</v>
      </c>
      <c r="H104" s="6">
        <f aca="true" t="shared" si="16" ref="H104:H135">B104-D104</f>
        <v>-730.8000000000002</v>
      </c>
      <c r="I104" s="6">
        <f t="shared" si="14"/>
        <v>739.0999999999999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</f>
        <v>362.90000000000003</v>
      </c>
      <c r="E105" s="1"/>
      <c r="F105" s="1" t="e">
        <f t="shared" si="15"/>
        <v>#DIV/0!</v>
      </c>
      <c r="G105" s="1">
        <f t="shared" si="12"/>
        <v>40.04192872117401</v>
      </c>
      <c r="H105" s="1">
        <f t="shared" si="16"/>
        <v>-362.90000000000003</v>
      </c>
      <c r="I105" s="1">
        <f t="shared" si="14"/>
        <v>543.3999999999999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1.1725431979683958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0.05576362252548927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v>75.5</v>
      </c>
      <c r="D109" s="80">
        <f>5.5+5.5+5.5-0.1+5.5+5.5+5.5+5.5-0.1+5.5+5.5-0.1+5.5</f>
        <v>54.699999999999996</v>
      </c>
      <c r="E109" s="6">
        <f>D109/D103*100</f>
        <v>0.41219866920868414</v>
      </c>
      <c r="F109" s="6" t="e">
        <f t="shared" si="15"/>
        <v>#DIV/0!</v>
      </c>
      <c r="G109" s="6">
        <f t="shared" si="12"/>
        <v>72.4503311258278</v>
      </c>
      <c r="H109" s="6">
        <f t="shared" si="16"/>
        <v>-54.699999999999996</v>
      </c>
      <c r="I109" s="6">
        <f t="shared" si="14"/>
        <v>20.800000000000004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</f>
        <v>829.1999999999999</v>
      </c>
      <c r="E110" s="6">
        <f>D110/D103*100</f>
        <v>6.248539972721039</v>
      </c>
      <c r="F110" s="6" t="e">
        <f t="shared" si="15"/>
        <v>#DIV/0!</v>
      </c>
      <c r="G110" s="6">
        <f t="shared" si="12"/>
        <v>78.97142857142858</v>
      </c>
      <c r="H110" s="6">
        <f t="shared" si="16"/>
        <v>-829.1999999999999</v>
      </c>
      <c r="I110" s="6">
        <f t="shared" si="14"/>
        <v>220.80000000000007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</f>
        <v>64.5</v>
      </c>
      <c r="D112" s="84">
        <f>22.9</f>
        <v>22.9</v>
      </c>
      <c r="E112" s="19">
        <f>D112/D103*100</f>
        <v>0.17256580484239242</v>
      </c>
      <c r="F112" s="6" t="e">
        <f t="shared" si="15"/>
        <v>#DIV/0!</v>
      </c>
      <c r="G112" s="19">
        <f t="shared" si="12"/>
        <v>35.50387596899224</v>
      </c>
      <c r="H112" s="19">
        <f t="shared" si="16"/>
        <v>-22.9</v>
      </c>
      <c r="I112" s="19">
        <f t="shared" si="14"/>
        <v>41.6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0.5644182874539386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1.2162498210289145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</f>
        <v>794.7</v>
      </c>
      <c r="D117" s="84">
        <f>16.2+3.7+20.7+6.7+10.5+53</f>
        <v>110.8</v>
      </c>
      <c r="E117" s="19">
        <f>D117/D103*100</f>
        <v>0.8349472129492176</v>
      </c>
      <c r="F117" s="6" t="e">
        <f t="shared" si="15"/>
        <v>#DIV/0!</v>
      </c>
      <c r="G117" s="6">
        <f t="shared" si="12"/>
        <v>13.942368189253806</v>
      </c>
      <c r="H117" s="6">
        <f t="shared" si="16"/>
        <v>-110.8</v>
      </c>
      <c r="I117" s="6">
        <f t="shared" si="14"/>
        <v>683.9000000000001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9.195722779439803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</f>
        <v>158.29999999999998</v>
      </c>
      <c r="D121" s="84">
        <f>3.8+0.6</f>
        <v>4.3999999999999995</v>
      </c>
      <c r="E121" s="19">
        <f>D121/D103*100</f>
        <v>0.03315674852866929</v>
      </c>
      <c r="F121" s="6" t="e">
        <f t="shared" si="15"/>
        <v>#DIV/0!</v>
      </c>
      <c r="G121" s="6">
        <f t="shared" si="12"/>
        <v>2.779532533164877</v>
      </c>
      <c r="H121" s="6">
        <f t="shared" si="16"/>
        <v>-4.3999999999999995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0.3707527335478475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0.3473922970844669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</f>
        <v>155.7</v>
      </c>
      <c r="E125" s="19">
        <f>D125/D103*100</f>
        <v>1.1732967604349565</v>
      </c>
      <c r="F125" s="6" t="e">
        <f t="shared" si="15"/>
        <v>#DIV/0!</v>
      </c>
      <c r="G125" s="6">
        <f t="shared" si="12"/>
        <v>87.08053691275165</v>
      </c>
      <c r="H125" s="6">
        <f t="shared" si="16"/>
        <v>-155.7</v>
      </c>
      <c r="I125" s="6">
        <f t="shared" si="14"/>
        <v>23.100000000000023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0.12735205684875253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/>
      <c r="C127" s="60">
        <f>60-40</f>
        <v>20</v>
      </c>
      <c r="D127" s="84"/>
      <c r="E127" s="19">
        <f>D127/D103*100</f>
        <v>0</v>
      </c>
      <c r="F127" s="6" t="e">
        <f t="shared" si="15"/>
        <v>#DIV/0!</v>
      </c>
      <c r="G127" s="6">
        <f t="shared" si="12"/>
        <v>0</v>
      </c>
      <c r="H127" s="6">
        <f t="shared" si="16"/>
        <v>0</v>
      </c>
      <c r="I127" s="6">
        <f t="shared" si="14"/>
        <v>20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</f>
        <v>778.2000000000003</v>
      </c>
      <c r="E129" s="19">
        <f>D129/D103*100</f>
        <v>5.864223114775102</v>
      </c>
      <c r="F129" s="6" t="e">
        <f t="shared" si="15"/>
        <v>#DIV/0!</v>
      </c>
      <c r="G129" s="6">
        <f t="shared" si="12"/>
        <v>89.63372494816865</v>
      </c>
      <c r="H129" s="6">
        <f t="shared" si="16"/>
        <v>-778.2000000000003</v>
      </c>
      <c r="I129" s="6">
        <f t="shared" si="14"/>
        <v>89.99999999999977</v>
      </c>
    </row>
    <row r="130" spans="1:9" s="39" customFormat="1" ht="18">
      <c r="A130" s="40" t="s">
        <v>54</v>
      </c>
      <c r="B130" s="82"/>
      <c r="C130" s="51">
        <v>747.1</v>
      </c>
      <c r="D130" s="83">
        <f>21.4+1.2+34.6+22.6+31.2+22.6+44.8+0.2+32.7+30.6+29.7+33.6+24.3+38.4+29.7+36.6+5.6+24.5+36.9+39.8+25+0.6+28.8+33.8+33.8+26.9+0.1</f>
        <v>689.9999999999999</v>
      </c>
      <c r="E130" s="1">
        <f>D130/D129*100</f>
        <v>88.66615265998453</v>
      </c>
      <c r="F130" s="1" t="e">
        <f>D130/B130*100</f>
        <v>#DIV/0!</v>
      </c>
      <c r="G130" s="1">
        <f t="shared" si="12"/>
        <v>92.35711417480924</v>
      </c>
      <c r="H130" s="1">
        <f t="shared" si="16"/>
        <v>-689.9999999999999</v>
      </c>
      <c r="I130" s="1">
        <f t="shared" si="14"/>
        <v>57.100000000000136</v>
      </c>
    </row>
    <row r="131" spans="1:9" s="39" customFormat="1" ht="18">
      <c r="A131" s="29" t="s">
        <v>33</v>
      </c>
      <c r="B131" s="82"/>
      <c r="C131" s="51">
        <f>27.4-3</f>
        <v>24.4</v>
      </c>
      <c r="D131" s="83">
        <f>3.4+3+2.7+1.6-0.1+0.1+0.1+0.1+0.1+0.1+1.3</f>
        <v>12.4</v>
      </c>
      <c r="E131" s="1">
        <f>D131/D129*100</f>
        <v>1.5934207144692873</v>
      </c>
      <c r="F131" s="1" t="e">
        <f>D131/B131*100</f>
        <v>#DIV/0!</v>
      </c>
      <c r="G131" s="1">
        <f>D131/C131*100</f>
        <v>50.81967213114754</v>
      </c>
      <c r="H131" s="1">
        <f t="shared" si="16"/>
        <v>-12.4</v>
      </c>
      <c r="I131" s="1">
        <f t="shared" si="14"/>
        <v>11.999999999999998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63.11839219912135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3.585450215895648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25355.199999999997</v>
      </c>
      <c r="D136" s="60">
        <f>D41+D66+D69+D74+D76+D84+D98+D103+D96+D81+D94</f>
        <v>18673.799999999996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563098.0100000001</v>
      </c>
      <c r="E137" s="38">
        <v>100</v>
      </c>
      <c r="F137" s="3" t="e">
        <f>D137/B137*100</f>
        <v>#DIV/0!</v>
      </c>
      <c r="G137" s="3">
        <f aca="true" t="shared" si="17" ref="G137:G143">D137/C137*100</f>
        <v>90.21696206644519</v>
      </c>
      <c r="H137" s="3">
        <f aca="true" t="shared" si="18" ref="H137:H143">B137-D137</f>
        <v>-563098.0100000001</v>
      </c>
      <c r="I137" s="3">
        <f aca="true" t="shared" si="19" ref="I137:I143">C137-D137</f>
        <v>61061.789999999804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430984.3</v>
      </c>
      <c r="D138" s="67">
        <f>D7+D18+D32+D50+D57+D88+D111+D115+D44+D130</f>
        <v>420160.3</v>
      </c>
      <c r="E138" s="6">
        <f>D138/D137*100</f>
        <v>74.6158381912946</v>
      </c>
      <c r="F138" s="6" t="e">
        <f aca="true" t="shared" si="20" ref="F138:F149">D138/B138*100</f>
        <v>#DIV/0!</v>
      </c>
      <c r="G138" s="6">
        <f t="shared" si="17"/>
        <v>97.48853960573506</v>
      </c>
      <c r="H138" s="6">
        <f t="shared" si="18"/>
        <v>-420160.3</v>
      </c>
      <c r="I138" s="18">
        <f t="shared" si="19"/>
        <v>10824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64669</v>
      </c>
      <c r="D139" s="68">
        <f>D10+D21+D34+D53+D59+D89+D47+D131+D105+D108</f>
        <v>39859.6</v>
      </c>
      <c r="E139" s="6">
        <f>D139/D137*100</f>
        <v>7.078625619721154</v>
      </c>
      <c r="F139" s="6" t="e">
        <f t="shared" si="20"/>
        <v>#DIV/0!</v>
      </c>
      <c r="G139" s="6">
        <f t="shared" si="17"/>
        <v>61.63633270964449</v>
      </c>
      <c r="H139" s="6">
        <f t="shared" si="18"/>
        <v>-39859.6</v>
      </c>
      <c r="I139" s="18">
        <f t="shared" si="19"/>
        <v>24809.4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20514.600000000002</v>
      </c>
      <c r="D140" s="67">
        <f>D20+D9+D52+D46+D58+D33+D99+D119</f>
        <v>18073.600000000002</v>
      </c>
      <c r="E140" s="6">
        <f>D140/D137*100</f>
        <v>3.209672149258705</v>
      </c>
      <c r="F140" s="6" t="e">
        <f t="shared" si="20"/>
        <v>#DIV/0!</v>
      </c>
      <c r="G140" s="6">
        <f t="shared" si="17"/>
        <v>88.10115722461077</v>
      </c>
      <c r="H140" s="6">
        <f t="shared" si="18"/>
        <v>-18073.600000000002</v>
      </c>
      <c r="I140" s="18">
        <f t="shared" si="19"/>
        <v>2441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8561.3</v>
      </c>
      <c r="D141" s="67">
        <f>D11+D22+D100+D60+D36+D90</f>
        <v>6686.200000000001</v>
      </c>
      <c r="E141" s="6">
        <f>D141/D137*100</f>
        <v>1.1873954234006259</v>
      </c>
      <c r="F141" s="6" t="e">
        <f t="shared" si="20"/>
        <v>#DIV/0!</v>
      </c>
      <c r="G141" s="6">
        <f t="shared" si="17"/>
        <v>78.09795241376895</v>
      </c>
      <c r="H141" s="6">
        <f t="shared" si="18"/>
        <v>-6686.200000000001</v>
      </c>
      <c r="I141" s="18">
        <f t="shared" si="19"/>
        <v>1875.0999999999985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7976.8</v>
      </c>
      <c r="D142" s="67">
        <f>D8+D19+D45+D51+D118</f>
        <v>6039.499999999998</v>
      </c>
      <c r="E142" s="6">
        <f>D142/D137*100</f>
        <v>1.0725486314540513</v>
      </c>
      <c r="F142" s="6" t="e">
        <f t="shared" si="20"/>
        <v>#DIV/0!</v>
      </c>
      <c r="G142" s="6">
        <f t="shared" si="17"/>
        <v>75.7133186240096</v>
      </c>
      <c r="H142" s="6">
        <f t="shared" si="18"/>
        <v>-6039.499999999998</v>
      </c>
      <c r="I142" s="18">
        <f t="shared" si="19"/>
        <v>1937.300000000002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91453.79999999993</v>
      </c>
      <c r="D143" s="67">
        <f>D137-D138-D139-D140-D141-D142</f>
        <v>72278.81000000013</v>
      </c>
      <c r="E143" s="6">
        <f>D143/D137*100</f>
        <v>12.835919984870861</v>
      </c>
      <c r="F143" s="6" t="e">
        <f t="shared" si="20"/>
        <v>#DIV/0!</v>
      </c>
      <c r="G143" s="43">
        <f t="shared" si="17"/>
        <v>79.03314023036788</v>
      </c>
      <c r="H143" s="6">
        <f t="shared" si="18"/>
        <v>-72278.81000000013</v>
      </c>
      <c r="I143" s="6">
        <f t="shared" si="19"/>
        <v>19174.9899999998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</f>
        <v>20710.7</v>
      </c>
      <c r="E145" s="15"/>
      <c r="F145" s="6" t="e">
        <f t="shared" si="20"/>
        <v>#DIV/0!</v>
      </c>
      <c r="G145" s="6">
        <f aca="true" t="shared" si="21" ref="G145:G154">D145/C145*100</f>
        <v>29.846076692169234</v>
      </c>
      <c r="H145" s="6">
        <f>B145-D145</f>
        <v>-20710.7</v>
      </c>
      <c r="I145" s="6">
        <f aca="true" t="shared" si="22" ref="I145:I154">C145-D145</f>
        <v>48681.000000000015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</f>
        <v>14935.600000000002</v>
      </c>
      <c r="E146" s="6"/>
      <c r="F146" s="6" t="e">
        <f t="shared" si="20"/>
        <v>#DIV/0!</v>
      </c>
      <c r="G146" s="6">
        <f t="shared" si="21"/>
        <v>53.69331152373592</v>
      </c>
      <c r="H146" s="6">
        <f aca="true" t="shared" si="23" ref="H146:H153">B146-D146</f>
        <v>-14935.600000000002</v>
      </c>
      <c r="I146" s="6">
        <f t="shared" si="22"/>
        <v>12880.899999999998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</f>
        <v>28350.699999999993</v>
      </c>
      <c r="E147" s="6"/>
      <c r="F147" s="6" t="e">
        <f t="shared" si="20"/>
        <v>#DIV/0!</v>
      </c>
      <c r="G147" s="6">
        <f t="shared" si="21"/>
        <v>28.216081077180768</v>
      </c>
      <c r="H147" s="6">
        <f t="shared" si="23"/>
        <v>-28350.699999999993</v>
      </c>
      <c r="I147" s="6">
        <f t="shared" si="22"/>
        <v>72126.4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</f>
        <v>7055.5</v>
      </c>
      <c r="E148" s="6"/>
      <c r="F148" s="6" t="e">
        <f t="shared" si="20"/>
        <v>#DIV/0!</v>
      </c>
      <c r="G148" s="6">
        <f t="shared" si="21"/>
        <v>90.21224907300856</v>
      </c>
      <c r="H148" s="6">
        <f t="shared" si="23"/>
        <v>-7055.5</v>
      </c>
      <c r="I148" s="6">
        <f t="shared" si="22"/>
        <v>765.5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</f>
        <v>6443.800000000001</v>
      </c>
      <c r="E149" s="19"/>
      <c r="F149" s="6" t="e">
        <f t="shared" si="20"/>
        <v>#DIV/0!</v>
      </c>
      <c r="G149" s="6">
        <f t="shared" si="21"/>
        <v>33.100465393426965</v>
      </c>
      <c r="H149" s="6">
        <f t="shared" si="23"/>
        <v>-6443.800000000001</v>
      </c>
      <c r="I149" s="6">
        <f t="shared" si="22"/>
        <v>13023.6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861096.7</v>
      </c>
      <c r="D154" s="91">
        <f>D137+D145+D149+D150+D146+D153+D152+D147+D151+D148</f>
        <v>646601.41</v>
      </c>
      <c r="E154" s="25"/>
      <c r="F154" s="3" t="e">
        <f>D154/B154*100</f>
        <v>#DIV/0!</v>
      </c>
      <c r="G154" s="3">
        <f t="shared" si="21"/>
        <v>75.09045267505961</v>
      </c>
      <c r="H154" s="3">
        <f>B154-D154</f>
        <v>-646601.41</v>
      </c>
      <c r="I154" s="3">
        <f t="shared" si="22"/>
        <v>214495.28999999992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563098.0100000001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563098.0100000001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2014-11-28T13:40:47Z</cp:lastPrinted>
  <dcterms:created xsi:type="dcterms:W3CDTF">2000-06-20T04:48:00Z</dcterms:created>
  <dcterms:modified xsi:type="dcterms:W3CDTF">2014-12-02T14:51:44Z</dcterms:modified>
  <cp:category/>
  <cp:version/>
  <cp:contentType/>
  <cp:contentStatus/>
</cp:coreProperties>
</file>